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970d4227aed46f4/Dokumenty/ChatGPT/Strona WWW/outputs/artykuly-do-akceptacji-2026-10-13-v2/"/>
    </mc:Choice>
  </mc:AlternateContent>
  <xr:revisionPtr revIDLastSave="0" documentId="11_4DECBACE9261B16189D57D31775479B87A82CB4D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gnoz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G20" i="1" l="1"/>
  <c r="E22" i="1"/>
  <c r="M22" i="1"/>
  <c r="C21" i="1"/>
  <c r="D21" i="1" s="1"/>
  <c r="N22" i="1"/>
  <c r="G22" i="1"/>
  <c r="O20" i="1"/>
  <c r="H20" i="1"/>
  <c r="F22" i="1"/>
  <c r="I20" i="1"/>
  <c r="O22" i="1"/>
  <c r="K20" i="1"/>
  <c r="I22" i="1"/>
  <c r="J20" i="1"/>
  <c r="H22" i="1"/>
  <c r="C20" i="1"/>
  <c r="D20" i="1"/>
  <c r="L20" i="1"/>
  <c r="J22" i="1"/>
  <c r="E20" i="1"/>
  <c r="M20" i="1"/>
  <c r="C22" i="1"/>
  <c r="C23" i="1" s="1"/>
  <c r="C24" i="1" s="1"/>
  <c r="K22" i="1"/>
  <c r="F20" i="1"/>
  <c r="N20" i="1"/>
  <c r="D22" i="1"/>
  <c r="L22" i="1"/>
  <c r="D23" i="1" l="1"/>
  <c r="D24" i="1" s="1"/>
  <c r="E21" i="1"/>
  <c r="E23" i="1" l="1"/>
  <c r="E24" i="1" s="1"/>
  <c r="F21" i="1"/>
  <c r="F23" i="1" l="1"/>
  <c r="F24" i="1" s="1"/>
  <c r="G21" i="1"/>
  <c r="G23" i="1" l="1"/>
  <c r="G24" i="1" s="1"/>
  <c r="H21" i="1"/>
  <c r="I21" i="1" l="1"/>
  <c r="H23" i="1"/>
  <c r="H24" i="1" s="1"/>
  <c r="I23" i="1" l="1"/>
  <c r="I24" i="1" s="1"/>
  <c r="J21" i="1"/>
  <c r="K21" i="1" l="1"/>
  <c r="J23" i="1"/>
  <c r="J24" i="1" s="1"/>
  <c r="L21" i="1" l="1"/>
  <c r="K23" i="1"/>
  <c r="K24" i="1" s="1"/>
  <c r="L23" i="1" l="1"/>
  <c r="L24" i="1" s="1"/>
  <c r="M21" i="1"/>
  <c r="M23" i="1" l="1"/>
  <c r="M24" i="1" s="1"/>
  <c r="N21" i="1"/>
  <c r="O21" i="1" l="1"/>
  <c r="N23" i="1"/>
  <c r="N24" i="1" s="1"/>
  <c r="O23" i="1" l="1"/>
  <c r="O24" i="1" s="1"/>
  <c r="C28" i="1"/>
  <c r="C30" i="1" l="1"/>
  <c r="C29" i="1"/>
</calcChain>
</file>

<file path=xl/sharedStrings.xml><?xml version="1.0" encoding="utf-8"?>
<sst xmlns="http://schemas.openxmlformats.org/spreadsheetml/2006/main" count="35" uniqueCount="35">
  <si>
    <t>Prognoza płynności • 13 tygodni</t>
  </si>
  <si>
    <t>Model edukacyjny • kwoty w PLN • dane przykładu zastąp danymi swojej firmy</t>
  </si>
  <si>
    <t>Wariant (1 = bazowy, 2 = opóźnienie)</t>
  </si>
  <si>
    <t>Przełącz 1 / 2; model poniżej przelicza jeden wybrany wariant.</t>
  </si>
  <si>
    <t>Saldo początkowe</t>
  </si>
  <si>
    <t>Wyłącznie środki rzeczywiście dostępne.</t>
  </si>
  <si>
    <t>Minimalny bufor</t>
  </si>
  <si>
    <t>Wymagany poziom gotówki, nie ustawowy próg.</t>
  </si>
  <si>
    <t>Status danych</t>
  </si>
  <si>
    <t>Puste wymagane pola blokują wyniki. Wpisz 0, gdy brak przepływu jest potwierdzony.</t>
  </si>
  <si>
    <t>ZAŁOŻENIA • dane wejściowe</t>
  </si>
  <si>
    <t>Wpływy bazowe</t>
  </si>
  <si>
    <t>Wydatki</t>
  </si>
  <si>
    <t>Dodatkowe finansowanie</t>
  </si>
  <si>
    <t>Korekta wpływów • tylko wariant 2</t>
  </si>
  <si>
    <t>PROGNOZA • wybrany wariant</t>
  </si>
  <si>
    <t>Wpływy po korekcie</t>
  </si>
  <si>
    <t>Saldo bez finansowania</t>
  </si>
  <si>
    <t>Finansowanie narastająco</t>
  </si>
  <si>
    <t>Saldo po finansowaniu</t>
  </si>
  <si>
    <t>Zapas ponad bufor / niedobór</t>
  </si>
  <si>
    <t>PODSUMOWANIE • przed finansowaniem</t>
  </si>
  <si>
    <t>Najniższe saldo tygodniowe</t>
  </si>
  <si>
    <t>Ujemna prognoza oznacza niewykonalny plan bez dodatkowych działań.</t>
  </si>
  <si>
    <t>Środki do pokrycia luki (do zera)</t>
  </si>
  <si>
    <t>Finansowanie musi być dostępne przed wystąpieniem niedoboru.</t>
  </si>
  <si>
    <t>Środki do utrzymania bufora</t>
  </si>
  <si>
    <t>Po dodaniu finansowania kontroluj każdy tydzień w wierszu 24.</t>
  </si>
  <si>
    <t>JAK KORZYSTAĆ</t>
  </si>
  <si>
    <t>1. Zmień niebieskie dane. Wpływy i wydatki wpisuj dodatnio; korekty wpływów mogą być ujemne.</t>
  </si>
  <si>
    <t>2. Wariant 2 przesuwa w przykładzie 30 000 zł z tygodnia 2 na 5. Korekty można zmieniać.</t>
  </si>
  <si>
    <t>3. Finansowanie to przepływ, nie sam dostępny limit. Jego spłaty uwzględnij w wydatkach.</t>
  </si>
  <si>
    <t>4. Co tydzień zachowaj kopię, porównaj wykonanie i odśwież 13-tygodniowy horyzont.</t>
  </si>
  <si>
    <t>Źródło danych: własny model ilustracyjny artykułu „Prognoza płynności na 13 tygodni”, 13.10.2026.</t>
  </si>
  <si>
    <t>To nie porada prawna ani test niewypłacalności. Sprawdzaj także terminy płatności wewnątrz tygodnia.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</si>
</sst>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Tydz. &quot;0"/>
    <numFmt numFmtId="165" formatCode="#,##0;\(#,##0\);&quot;–&quot;"/>
  </numFmts>
  <fonts count="10">
    <font>
      <sz val="11"/>
      <name val="Carlito"/>
    </font>
    <font>
      <sz val="11"/>
      <color rgb="FF172B20"/>
      <name val="Arial"/>
    </font>
    <font>
      <b/>
      <sz val="22"/>
      <color rgb="FF21491D"/>
      <name val="Arial"/>
    </font>
    <font>
      <sz val="11"/>
      <color rgb="FF1456A0"/>
      <name val="Arial"/>
    </font>
    <font>
      <sz val="10"/>
      <color rgb="FF172B20"/>
      <name val="Arial"/>
    </font>
    <font>
      <sz val="11"/>
      <color rgb="FF607060"/>
      <name val="Arial"/>
    </font>
    <font>
      <b/>
      <sz val="11"/>
      <color rgb="FFFFFFFF"/>
      <name val="Arial"/>
    </font>
    <font>
      <sz val="11"/>
      <color rgb="FF000000"/>
      <name val="Arial"/>
    </font>
    <font>
      <b/>
      <sz val="11"/>
      <color rgb="FF172B20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44C24"/>
      </patternFill>
    </fill>
    <fill>
      <patternFill patternType="solid">
        <fgColor rgb="FFEAF0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15">
    <xf numFmtId="0" fontId="0" fillId="0" borderId="0" xfId="0"/>
    <xf numFmtId="0" fontId="1" fillId="0" borderId="0" xfId="1" applyFont="1"/>
    <xf numFmtId="0" fontId="2" fillId="0" borderId="0" xfId="1" applyFont="1"/>
    <xf numFmtId="0" fontId="3" fillId="2" borderId="0" xfId="1" applyFont="1" applyFill="1"/>
    <xf numFmtId="0" fontId="4" fillId="0" borderId="0" xfId="1" applyFont="1"/>
    <xf numFmtId="0" fontId="5" fillId="0" borderId="0" xfId="1" applyFont="1"/>
    <xf numFmtId="0" fontId="6" fillId="3" borderId="0" xfId="1" applyFont="1" applyFill="1"/>
    <xf numFmtId="164" fontId="6" fillId="3" borderId="0" xfId="1" applyNumberFormat="1" applyFont="1" applyFill="1"/>
    <xf numFmtId="165" fontId="3" fillId="2" borderId="0" xfId="1" applyNumberFormat="1" applyFont="1" applyFill="1"/>
    <xf numFmtId="165" fontId="1" fillId="0" borderId="0" xfId="1" applyNumberFormat="1" applyFont="1"/>
    <xf numFmtId="165" fontId="6" fillId="3" borderId="0" xfId="1" applyNumberFormat="1" applyFont="1" applyFill="1"/>
    <xf numFmtId="165" fontId="7" fillId="0" borderId="0" xfId="1" applyNumberFormat="1" applyFont="1"/>
    <xf numFmtId="0" fontId="1" fillId="4" borderId="0" xfId="1" applyFont="1" applyFill="1"/>
    <xf numFmtId="165" fontId="7" fillId="4" borderId="0" xfId="1" applyNumberFormat="1" applyFont="1" applyFill="1"/>
    <xf numFmtId="165" fontId="8" fillId="4" borderId="0" xfId="1" applyNumberFormat="1" applyFont="1" applyFill="1"/>
  </cellXfs>
  <cellStyles count="2">
    <cellStyle name="Normal" xfId="1" xr:uid="{00000000-0005-0000-0000-000000000000}"/>
    <cellStyle name="Normalny" xfId="0" builtinId="0"/>
  </cellStyles>
  <dxfs count="1">
    <dxf>
      <font>
        <b/>
        <color rgb="FFA6292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>
      <pane xSplit="2" ySplit="11" topLeftCell="C23" activePane="bottomRight" state="frozen"/>
      <selection pane="topRight"/>
      <selection pane="bottomLeft"/>
      <selection pane="bottomRight" activeCell="C5" sqref="C5"/>
    </sheetView>
  </sheetViews>
  <sheetFormatPr defaultRowHeight="13.8"/>
  <cols>
    <col min="1" max="1" width="3" customWidth="1"/>
    <col min="2" max="2" width="42" customWidth="1"/>
    <col min="3" max="15" width="12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6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/>
      <c r="B5" s="1" t="s">
        <v>2</v>
      </c>
      <c r="C5" s="3">
        <v>1</v>
      </c>
      <c r="D5" s="1"/>
      <c r="E5" s="1" t="s">
        <v>3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 t="s">
        <v>4</v>
      </c>
      <c r="C6" s="8">
        <v>100000</v>
      </c>
      <c r="D6" s="1"/>
      <c r="E6" s="1" t="s">
        <v>5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 t="s">
        <v>6</v>
      </c>
      <c r="C7" s="8">
        <v>20000</v>
      </c>
      <c r="D7" s="1"/>
      <c r="E7" s="1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1" t="s">
        <v>8</v>
      </c>
      <c r="C9" s="1" t="str">
        <f>IF(AND(OR(C5=1,C5=2),ISNUMBER(C5),ISNUMBER(C6),ISNUMBER(C7),C7&gt;=0,COUNT(C13:O15)=39,IF(C5=2,COUNT(C16:O16)=13,TRUE)),"OK","BRAK / BŁĄD")</f>
        <v>OK</v>
      </c>
      <c r="D9" s="1"/>
      <c r="E9" s="1" t="s">
        <v>9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5.95" customHeight="1">
      <c r="A11" s="1"/>
      <c r="B11" s="6" t="s">
        <v>10</v>
      </c>
      <c r="C11" s="7">
        <v>1</v>
      </c>
      <c r="D11" s="7">
        <v>2</v>
      </c>
      <c r="E11" s="7">
        <v>3</v>
      </c>
      <c r="F11" s="7">
        <v>4</v>
      </c>
      <c r="G11" s="7">
        <v>5</v>
      </c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7">
        <v>11</v>
      </c>
      <c r="N11" s="7">
        <v>12</v>
      </c>
      <c r="O11" s="7">
        <v>13</v>
      </c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 t="s">
        <v>11</v>
      </c>
      <c r="C13" s="8">
        <v>80000</v>
      </c>
      <c r="D13" s="8">
        <v>70000</v>
      </c>
      <c r="E13" s="8">
        <v>50000</v>
      </c>
      <c r="F13" s="8">
        <v>110000</v>
      </c>
      <c r="G13" s="8">
        <v>130000</v>
      </c>
      <c r="H13" s="8">
        <v>100000</v>
      </c>
      <c r="I13" s="8">
        <v>120000</v>
      </c>
      <c r="J13" s="8">
        <v>110000</v>
      </c>
      <c r="K13" s="8">
        <v>100000</v>
      </c>
      <c r="L13" s="8">
        <v>140000</v>
      </c>
      <c r="M13" s="8">
        <v>110000</v>
      </c>
      <c r="N13" s="8">
        <v>120000</v>
      </c>
      <c r="O13" s="8">
        <v>130000</v>
      </c>
    </row>
    <row r="14" spans="1:15">
      <c r="A14" s="1"/>
      <c r="B14" s="1" t="s">
        <v>12</v>
      </c>
      <c r="C14" s="8">
        <v>90000</v>
      </c>
      <c r="D14" s="8">
        <v>110000</v>
      </c>
      <c r="E14" s="8">
        <v>100000</v>
      </c>
      <c r="F14" s="8">
        <v>120000</v>
      </c>
      <c r="G14" s="8">
        <v>110000</v>
      </c>
      <c r="H14" s="8">
        <v>95000</v>
      </c>
      <c r="I14" s="8">
        <v>100000</v>
      </c>
      <c r="J14" s="8">
        <v>105000</v>
      </c>
      <c r="K14" s="8">
        <v>110000</v>
      </c>
      <c r="L14" s="8">
        <v>120000</v>
      </c>
      <c r="M14" s="8">
        <v>100000</v>
      </c>
      <c r="N14" s="8">
        <v>105000</v>
      </c>
      <c r="O14" s="8">
        <v>115000</v>
      </c>
    </row>
    <row r="15" spans="1:15">
      <c r="A15" s="1"/>
      <c r="B15" s="1" t="s">
        <v>13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>
      <c r="A16" s="1"/>
      <c r="B16" s="1" t="s">
        <v>14</v>
      </c>
      <c r="C16" s="8">
        <v>0</v>
      </c>
      <c r="D16" s="8">
        <v>-30000</v>
      </c>
      <c r="E16" s="8">
        <v>0</v>
      </c>
      <c r="F16" s="8">
        <v>0</v>
      </c>
      <c r="G16" s="8">
        <v>30000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>
      <c r="A17" s="1"/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5.95" customHeight="1">
      <c r="A18" s="1"/>
      <c r="B18" s="6" t="s">
        <v>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"/>
      <c r="B20" s="1" t="s">
        <v>16</v>
      </c>
      <c r="C20" s="11">
        <f t="shared" ref="C20:O20" si="0">IF($C$9="OK",C13+IF($C$5=2,C16,0),NA())</f>
        <v>80000</v>
      </c>
      <c r="D20" s="11">
        <f t="shared" si="0"/>
        <v>70000</v>
      </c>
      <c r="E20" s="11">
        <f t="shared" si="0"/>
        <v>50000</v>
      </c>
      <c r="F20" s="11">
        <f t="shared" si="0"/>
        <v>110000</v>
      </c>
      <c r="G20" s="11">
        <f t="shared" si="0"/>
        <v>130000</v>
      </c>
      <c r="H20" s="11">
        <f t="shared" si="0"/>
        <v>100000</v>
      </c>
      <c r="I20" s="11">
        <f t="shared" si="0"/>
        <v>120000</v>
      </c>
      <c r="J20" s="11">
        <f t="shared" si="0"/>
        <v>110000</v>
      </c>
      <c r="K20" s="11">
        <f t="shared" si="0"/>
        <v>100000</v>
      </c>
      <c r="L20" s="11">
        <f t="shared" si="0"/>
        <v>140000</v>
      </c>
      <c r="M20" s="11">
        <f t="shared" si="0"/>
        <v>110000</v>
      </c>
      <c r="N20" s="11">
        <f t="shared" si="0"/>
        <v>120000</v>
      </c>
      <c r="O20" s="11">
        <f t="shared" si="0"/>
        <v>130000</v>
      </c>
    </row>
    <row r="21" spans="1:15">
      <c r="A21" s="1"/>
      <c r="B21" s="1" t="s">
        <v>17</v>
      </c>
      <c r="C21" s="11">
        <f>IF($C$9="OK",$C$6+C20-C14,NA())</f>
        <v>90000</v>
      </c>
      <c r="D21" s="11">
        <f t="shared" ref="D21:O21" si="1">IF($C$9="OK",C21+D20-D14,NA())</f>
        <v>50000</v>
      </c>
      <c r="E21" s="11">
        <f t="shared" si="1"/>
        <v>0</v>
      </c>
      <c r="F21" s="11">
        <f t="shared" si="1"/>
        <v>-10000</v>
      </c>
      <c r="G21" s="11">
        <f t="shared" si="1"/>
        <v>10000</v>
      </c>
      <c r="H21" s="11">
        <f t="shared" si="1"/>
        <v>15000</v>
      </c>
      <c r="I21" s="11">
        <f t="shared" si="1"/>
        <v>35000</v>
      </c>
      <c r="J21" s="11">
        <f t="shared" si="1"/>
        <v>40000</v>
      </c>
      <c r="K21" s="11">
        <f t="shared" si="1"/>
        <v>30000</v>
      </c>
      <c r="L21" s="11">
        <f t="shared" si="1"/>
        <v>50000</v>
      </c>
      <c r="M21" s="11">
        <f t="shared" si="1"/>
        <v>60000</v>
      </c>
      <c r="N21" s="11">
        <f t="shared" si="1"/>
        <v>75000</v>
      </c>
      <c r="O21" s="11">
        <f t="shared" si="1"/>
        <v>90000</v>
      </c>
    </row>
    <row r="22" spans="1:15">
      <c r="A22" s="1"/>
      <c r="B22" s="1" t="s">
        <v>18</v>
      </c>
      <c r="C22" s="11">
        <f>IF($C$9="OK",SUM($C$15:C15),NA())</f>
        <v>0</v>
      </c>
      <c r="D22" s="11">
        <f>IF($C$9="OK",SUM($C$15:D15),NA())</f>
        <v>0</v>
      </c>
      <c r="E22" s="11">
        <f>IF($C$9="OK",SUM($C$15:E15),NA())</f>
        <v>0</v>
      </c>
      <c r="F22" s="11">
        <f>IF($C$9="OK",SUM($C$15:F15),NA())</f>
        <v>0</v>
      </c>
      <c r="G22" s="11">
        <f>IF($C$9="OK",SUM($C$15:G15),NA())</f>
        <v>0</v>
      </c>
      <c r="H22" s="11">
        <f>IF($C$9="OK",SUM($C$15:H15),NA())</f>
        <v>0</v>
      </c>
      <c r="I22" s="11">
        <f>IF($C$9="OK",SUM($C$15:I15),NA())</f>
        <v>0</v>
      </c>
      <c r="J22" s="11">
        <f>IF($C$9="OK",SUM($C$15:J15),NA())</f>
        <v>0</v>
      </c>
      <c r="K22" s="11">
        <f>IF($C$9="OK",SUM($C$15:K15),NA())</f>
        <v>0</v>
      </c>
      <c r="L22" s="11">
        <f>IF($C$9="OK",SUM($C$15:L15),NA())</f>
        <v>0</v>
      </c>
      <c r="M22" s="11">
        <f>IF($C$9="OK",SUM($C$15:M15),NA())</f>
        <v>0</v>
      </c>
      <c r="N22" s="11">
        <f>IF($C$9="OK",SUM($C$15:N15),NA())</f>
        <v>0</v>
      </c>
      <c r="O22" s="11">
        <f>IF($C$9="OK",SUM($C$15:O15),NA())</f>
        <v>0</v>
      </c>
    </row>
    <row r="23" spans="1:15">
      <c r="A23" s="1"/>
      <c r="B23" s="12" t="s">
        <v>19</v>
      </c>
      <c r="C23" s="13">
        <f t="shared" ref="C23:O23" si="2">IF($C$9="OK",C21+C22,NA())</f>
        <v>90000</v>
      </c>
      <c r="D23" s="13">
        <f t="shared" si="2"/>
        <v>50000</v>
      </c>
      <c r="E23" s="13">
        <f t="shared" si="2"/>
        <v>0</v>
      </c>
      <c r="F23" s="13">
        <f t="shared" si="2"/>
        <v>-10000</v>
      </c>
      <c r="G23" s="13">
        <f t="shared" si="2"/>
        <v>10000</v>
      </c>
      <c r="H23" s="13">
        <f t="shared" si="2"/>
        <v>15000</v>
      </c>
      <c r="I23" s="13">
        <f t="shared" si="2"/>
        <v>35000</v>
      </c>
      <c r="J23" s="13">
        <f t="shared" si="2"/>
        <v>40000</v>
      </c>
      <c r="K23" s="13">
        <f t="shared" si="2"/>
        <v>30000</v>
      </c>
      <c r="L23" s="13">
        <f t="shared" si="2"/>
        <v>50000</v>
      </c>
      <c r="M23" s="13">
        <f t="shared" si="2"/>
        <v>60000</v>
      </c>
      <c r="N23" s="13">
        <f t="shared" si="2"/>
        <v>75000</v>
      </c>
      <c r="O23" s="13">
        <f t="shared" si="2"/>
        <v>90000</v>
      </c>
    </row>
    <row r="24" spans="1:15">
      <c r="A24" s="1"/>
      <c r="B24" s="12" t="s">
        <v>20</v>
      </c>
      <c r="C24" s="13">
        <f t="shared" ref="C24:O24" si="3">IF($C$9="OK",C23-$C$7,NA())</f>
        <v>70000</v>
      </c>
      <c r="D24" s="13">
        <f t="shared" si="3"/>
        <v>30000</v>
      </c>
      <c r="E24" s="13">
        <f t="shared" si="3"/>
        <v>-20000</v>
      </c>
      <c r="F24" s="13">
        <f t="shared" si="3"/>
        <v>-30000</v>
      </c>
      <c r="G24" s="13">
        <f t="shared" si="3"/>
        <v>-10000</v>
      </c>
      <c r="H24" s="13">
        <f t="shared" si="3"/>
        <v>-5000</v>
      </c>
      <c r="I24" s="13">
        <f t="shared" si="3"/>
        <v>15000</v>
      </c>
      <c r="J24" s="13">
        <f t="shared" si="3"/>
        <v>20000</v>
      </c>
      <c r="K24" s="13">
        <f t="shared" si="3"/>
        <v>10000</v>
      </c>
      <c r="L24" s="13">
        <f t="shared" si="3"/>
        <v>30000</v>
      </c>
      <c r="M24" s="13">
        <f t="shared" si="3"/>
        <v>40000</v>
      </c>
      <c r="N24" s="13">
        <f t="shared" si="3"/>
        <v>55000</v>
      </c>
      <c r="O24" s="13">
        <f t="shared" si="3"/>
        <v>70000</v>
      </c>
    </row>
    <row r="25" spans="1:15">
      <c r="A25" s="1"/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5.95" customHeight="1">
      <c r="A26" s="1"/>
      <c r="B26" s="6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"/>
      <c r="B28" s="12" t="s">
        <v>22</v>
      </c>
      <c r="C28" s="14">
        <f>IF(C9="OK",MIN(C21:O21),NA())</f>
        <v>-10000</v>
      </c>
      <c r="D28" s="9"/>
      <c r="E28" s="9" t="s">
        <v>23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"/>
      <c r="B29" s="12" t="s">
        <v>24</v>
      </c>
      <c r="C29" s="14">
        <f>IF(C9="OK",MAX(0,-C28),NA())</f>
        <v>10000</v>
      </c>
      <c r="D29" s="9"/>
      <c r="E29" s="9" t="s">
        <v>25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"/>
      <c r="B30" s="12" t="s">
        <v>26</v>
      </c>
      <c r="C30" s="14">
        <f>IF(C9="OK",MAX(0,C7-C28),NA())</f>
        <v>30000</v>
      </c>
      <c r="D30" s="9"/>
      <c r="E30" s="9" t="s">
        <v>27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5.95" customHeight="1">
      <c r="A32" s="1"/>
      <c r="B32" s="6" t="s">
        <v>28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1"/>
      <c r="B33" s="4" t="s">
        <v>29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1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>
      <c r="A35" s="1"/>
      <c r="B35" s="4" t="s">
        <v>31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>
      <c r="A36" s="1"/>
      <c r="B36" s="4" t="s">
        <v>32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>
      <c r="A37" s="1"/>
      <c r="B37" s="4" t="s">
        <v>33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>
      <c r="A38" s="1"/>
      <c r="B38" s="4" t="s">
        <v>34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</sheetData>
  <conditionalFormatting sqref="C21:O24">
    <cfRule type="cellIs" dxfId="0" priority="1" operator="lessThan">
      <formula>0</formula>
    </cfRule>
  </conditionalFormatting>
  <dataValidations count="1">
    <dataValidation type="list" sqref="C5" xr:uid="{00000000-0002-0000-0000-000000000000}">
      <formula1>"1,2"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Grzegorz Streckbein</cp:lastModifiedBy>
  <dcterms:modified xsi:type="dcterms:W3CDTF">2026-10-13T13:02:30Z</dcterms:modified>
</cp:coreProperties>
</file>